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gterevkb\Desktop\"/>
    </mc:Choice>
  </mc:AlternateContent>
  <bookViews>
    <workbookView xWindow="0" yWindow="0" windowWidth="25200" windowHeight="11385"/>
  </bookViews>
  <sheets>
    <sheet name=" в Кг_сек" sheetId="2" r:id="rId1"/>
    <sheet name="Минимумы таблица 3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2" l="1"/>
  <c r="B5" i="2"/>
  <c r="B10" i="2"/>
  <c r="B17" i="2" l="1"/>
  <c r="B9" i="2"/>
  <c r="D9" i="2" s="1"/>
  <c r="E9" i="2" s="1"/>
  <c r="B7" i="2" l="1"/>
  <c r="F9" i="2" l="1"/>
  <c r="B13" i="2" s="1"/>
  <c r="B14" i="2"/>
  <c r="B18" i="2" s="1"/>
</calcChain>
</file>

<file path=xl/sharedStrings.xml><?xml version="1.0" encoding="utf-8"?>
<sst xmlns="http://schemas.openxmlformats.org/spreadsheetml/2006/main" count="20" uniqueCount="19">
  <si>
    <t>V, m/s</t>
  </si>
  <si>
    <t>V max, m/s</t>
  </si>
  <si>
    <t>Q Max, m3/h</t>
  </si>
  <si>
    <t>погрешность в точке</t>
  </si>
  <si>
    <t>погрешность приведенная</t>
  </si>
  <si>
    <t>DN расходомера, mm</t>
  </si>
  <si>
    <t>ТЭР погрешность</t>
  </si>
  <si>
    <t>Q по опросному листу, m3/h</t>
  </si>
  <si>
    <t>Соблюдение условий по минимальному расходу</t>
  </si>
  <si>
    <t>Соблюдение условий по погрешностиу</t>
  </si>
  <si>
    <t>Q Min, m3/h</t>
  </si>
  <si>
    <t>Требуемая погрешность по ОЛ,%</t>
  </si>
  <si>
    <t>Погрешность ТЭР 0.35% новое описание типа,%</t>
  </si>
  <si>
    <t>Погрешность ТЭР 0.35% старое описание типа,%</t>
  </si>
  <si>
    <t>Выбор единиц расхода</t>
  </si>
  <si>
    <t>кг/с</t>
  </si>
  <si>
    <t>Q по опросному листу</t>
  </si>
  <si>
    <t>м3/час</t>
  </si>
  <si>
    <t>Q по опросному листу, кг/с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</si>
</sst>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10" fontId="0" fillId="0" borderId="1" xfId="0" applyNumberFormat="1" applyBorder="1"/>
    <xf numFmtId="0" fontId="0" fillId="0" borderId="0" xfId="0" applyBorder="1"/>
    <xf numFmtId="10" fontId="0" fillId="0" borderId="0" xfId="0" applyNumberFormat="1" applyBorder="1"/>
    <xf numFmtId="0" fontId="1" fillId="0" borderId="2" xfId="0" applyFont="1" applyFill="1" applyBorder="1"/>
    <xf numFmtId="0" fontId="1" fillId="0" borderId="1" xfId="0" applyFont="1" applyBorder="1"/>
    <xf numFmtId="0" fontId="0" fillId="2" borderId="1" xfId="0" applyFill="1" applyBorder="1"/>
    <xf numFmtId="0" fontId="0" fillId="2" borderId="1" xfId="0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G20" sqref="G20"/>
    </sheetView>
  </sheetViews>
  <sheetFormatPr defaultRowHeight="15" x14ac:dyDescent="0.25"/>
  <cols>
    <col min="1" max="1" width="61.5703125" customWidth="1"/>
    <col min="2" max="2" width="37.5703125" customWidth="1"/>
    <col min="3" max="3" width="16.7109375" customWidth="1"/>
    <col min="4" max="4" width="26.85546875" hidden="1" customWidth="1"/>
    <col min="5" max="5" width="17.85546875" hidden="1" customWidth="1"/>
    <col min="6" max="6" width="21.42578125" hidden="1" customWidth="1"/>
  </cols>
  <sheetData>
    <row r="1" spans="1:6" x14ac:dyDescent="0.25">
      <c r="A1" s="1" t="s">
        <v>5</v>
      </c>
      <c r="B1" s="7">
        <v>20</v>
      </c>
    </row>
    <row r="2" spans="1:6" x14ac:dyDescent="0.25">
      <c r="A2" s="1" t="s">
        <v>14</v>
      </c>
      <c r="B2" s="8" t="s">
        <v>17</v>
      </c>
      <c r="D2" t="s">
        <v>15</v>
      </c>
    </row>
    <row r="3" spans="1:6" x14ac:dyDescent="0.25">
      <c r="A3" s="1" t="s">
        <v>16</v>
      </c>
      <c r="B3" s="7">
        <v>0.34</v>
      </c>
      <c r="D3" t="s">
        <v>17</v>
      </c>
    </row>
    <row r="4" spans="1:6" x14ac:dyDescent="0.25">
      <c r="A4" s="1" t="s">
        <v>11</v>
      </c>
      <c r="B4" s="7">
        <v>0.35</v>
      </c>
    </row>
    <row r="5" spans="1:6" x14ac:dyDescent="0.25">
      <c r="A5" s="1" t="s">
        <v>7</v>
      </c>
      <c r="B5" s="1">
        <f>IF(B2="м3/час",B3,B3*3600/(1000*0.9982))</f>
        <v>0.34</v>
      </c>
    </row>
    <row r="6" spans="1:6" x14ac:dyDescent="0.25">
      <c r="A6" s="1" t="s">
        <v>18</v>
      </c>
      <c r="B6" s="1">
        <f>IF(B2="м3/час",B3*1000*0.9982/3600,B3)</f>
        <v>9.4274444444444438E-2</v>
      </c>
    </row>
    <row r="7" spans="1:6" x14ac:dyDescent="0.25">
      <c r="A7" s="1" t="s">
        <v>0</v>
      </c>
      <c r="B7" s="1">
        <f>1000*B5/(2.83*B1*B1)</f>
        <v>0.30035335689045939</v>
      </c>
    </row>
    <row r="8" spans="1:6" x14ac:dyDescent="0.25">
      <c r="A8" s="1" t="s">
        <v>1</v>
      </c>
      <c r="B8" s="1">
        <v>10</v>
      </c>
      <c r="D8" s="1" t="s">
        <v>4</v>
      </c>
      <c r="E8" s="1">
        <v>0.35</v>
      </c>
      <c r="F8" s="1" t="s">
        <v>3</v>
      </c>
    </row>
    <row r="9" spans="1:6" x14ac:dyDescent="0.25">
      <c r="A9" s="1" t="s">
        <v>2</v>
      </c>
      <c r="B9" s="1">
        <f>2.83*B1*B1*B8/1000</f>
        <v>11.32</v>
      </c>
      <c r="D9" s="1">
        <f>B9*0.03</f>
        <v>0.33960000000000001</v>
      </c>
      <c r="E9" s="1">
        <f>D9*E8/100</f>
        <v>1.1885999999999999E-3</v>
      </c>
      <c r="F9" s="2">
        <f>IF(B7&gt;0.3,0.0035,E9/B5)</f>
        <v>3.5000000000000001E-3</v>
      </c>
    </row>
    <row r="10" spans="1:6" x14ac:dyDescent="0.25">
      <c r="A10" s="1" t="s">
        <v>10</v>
      </c>
      <c r="B10" s="1">
        <f>VLOOKUP(B1,'Минимумы таблица 3'!A1:B15,2)</f>
        <v>1.0999999999999999E-2</v>
      </c>
      <c r="D10" s="3"/>
      <c r="E10" s="3"/>
      <c r="F10" s="4"/>
    </row>
    <row r="11" spans="1:6" x14ac:dyDescent="0.25">
      <c r="A11" s="1"/>
      <c r="B11" s="1"/>
      <c r="D11" s="3"/>
      <c r="E11" s="3"/>
      <c r="F11" s="4"/>
    </row>
    <row r="12" spans="1:6" ht="18.75" x14ac:dyDescent="0.3">
      <c r="A12" s="5" t="s">
        <v>6</v>
      </c>
    </row>
    <row r="13" spans="1:6" x14ac:dyDescent="0.25">
      <c r="A13" s="1" t="s">
        <v>13</v>
      </c>
      <c r="B13" s="2">
        <f>F9</f>
        <v>3.5000000000000001E-3</v>
      </c>
    </row>
    <row r="14" spans="1:6" x14ac:dyDescent="0.25">
      <c r="A14" s="1" t="s">
        <v>12</v>
      </c>
      <c r="B14" s="1">
        <f>IF(B7&gt;0.3,0.35,0.35+0.1/B7)</f>
        <v>0.35</v>
      </c>
    </row>
    <row r="17" spans="1:2" ht="51.75" customHeight="1" x14ac:dyDescent="0.3">
      <c r="A17" s="6" t="s">
        <v>8</v>
      </c>
      <c r="B17" s="6" t="str">
        <f>IF(B10&lt;=B5, "Миша, все хорошо!","ТЭР не проходит по условиям")</f>
        <v>Миша, все хорошо!</v>
      </c>
    </row>
    <row r="18" spans="1:2" ht="80.25" customHeight="1" x14ac:dyDescent="0.3">
      <c r="A18" s="6" t="s">
        <v>9</v>
      </c>
      <c r="B18" s="6" t="str">
        <f>IF(B14&lt;=B4, "Миша, все хорошо!","ТЭР не проходит по условиям")</f>
        <v>Миша, все хорошо!</v>
      </c>
    </row>
  </sheetData>
  <dataValidations count="1">
    <dataValidation type="list" allowBlank="1" showInputMessage="1" showErrorMessage="1" sqref="B2">
      <formula1>$D$2:$D$3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'Минимумы таблица 3'!$A$1:$A$15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G28" sqref="G28"/>
    </sheetView>
  </sheetViews>
  <sheetFormatPr defaultRowHeight="15" x14ac:dyDescent="0.25"/>
  <sheetData>
    <row r="1" spans="1:2" x14ac:dyDescent="0.25">
      <c r="A1">
        <v>4</v>
      </c>
      <c r="B1">
        <v>0.01</v>
      </c>
    </row>
    <row r="2" spans="1:2" x14ac:dyDescent="0.25">
      <c r="A2">
        <v>6</v>
      </c>
      <c r="B2">
        <v>0.01</v>
      </c>
    </row>
    <row r="3" spans="1:2" x14ac:dyDescent="0.25">
      <c r="A3">
        <v>10</v>
      </c>
      <c r="B3">
        <v>0.01</v>
      </c>
    </row>
    <row r="4" spans="1:2" x14ac:dyDescent="0.25">
      <c r="A4">
        <v>15</v>
      </c>
      <c r="B4">
        <v>0.01</v>
      </c>
    </row>
    <row r="5" spans="1:2" x14ac:dyDescent="0.25">
      <c r="A5">
        <v>20</v>
      </c>
      <c r="B5">
        <v>1.0999999999999999E-2</v>
      </c>
    </row>
    <row r="6" spans="1:2" x14ac:dyDescent="0.25">
      <c r="A6">
        <v>25</v>
      </c>
      <c r="B6">
        <v>1.7999999999999999E-2</v>
      </c>
    </row>
    <row r="7" spans="1:2" x14ac:dyDescent="0.25">
      <c r="A7">
        <v>32</v>
      </c>
      <c r="B7">
        <v>2.9000000000000001E-2</v>
      </c>
    </row>
    <row r="8" spans="1:2" x14ac:dyDescent="0.25">
      <c r="A8">
        <v>40</v>
      </c>
      <c r="B8">
        <v>4.4999999999999998E-2</v>
      </c>
    </row>
    <row r="9" spans="1:2" x14ac:dyDescent="0.25">
      <c r="A9">
        <v>50</v>
      </c>
      <c r="B9">
        <v>7.0999999999999994E-2</v>
      </c>
    </row>
    <row r="10" spans="1:2" x14ac:dyDescent="0.25">
      <c r="A10">
        <v>65</v>
      </c>
      <c r="B10">
        <v>0.12</v>
      </c>
    </row>
    <row r="11" spans="1:2" x14ac:dyDescent="0.25">
      <c r="A11">
        <v>80</v>
      </c>
      <c r="B11">
        <v>0.18</v>
      </c>
    </row>
    <row r="12" spans="1:2" x14ac:dyDescent="0.25">
      <c r="A12">
        <v>100</v>
      </c>
      <c r="B12">
        <v>0.28299999999999997</v>
      </c>
    </row>
    <row r="13" spans="1:2" x14ac:dyDescent="0.25">
      <c r="A13">
        <v>150</v>
      </c>
      <c r="B13">
        <v>0.63700000000000001</v>
      </c>
    </row>
    <row r="14" spans="1:2" x14ac:dyDescent="0.25">
      <c r="A14">
        <v>200</v>
      </c>
      <c r="B14">
        <v>1.1319999999999999</v>
      </c>
    </row>
    <row r="15" spans="1:2" x14ac:dyDescent="0.25">
      <c r="A15">
        <v>300</v>
      </c>
      <c r="B15">
        <v>2.5470000000000002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в Кг_сек</vt:lpstr>
      <vt:lpstr>Минимумы таблица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Дегтерев Кирилл Борисович</dc:creator>
  <cp:lastModifiedBy>Дегтерев Кирилл Борисович</cp:lastModifiedBy>
  <dcterms:created xsi:type="dcterms:W3CDTF">2017-09-13T18:46:05Z</dcterms:created>
  <dcterms:modified xsi:type="dcterms:W3CDTF">2020-04-27T17:48:57Z</dcterms:modified>
</cp:coreProperties>
</file>