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gterevkb\Desktop\"/>
    </mc:Choice>
  </mc:AlternateContent>
  <bookViews>
    <workbookView xWindow="0" yWindow="0" windowWidth="25200" windowHeight="11385"/>
  </bookViews>
  <sheets>
    <sheet name="М3_час" sheetId="1" r:id="rId1"/>
    <sheet name=" в Кг_сек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3" i="1"/>
  <c r="B7" i="1" s="1"/>
  <c r="B5" i="2" l="1"/>
  <c r="B6" i="2" l="1"/>
  <c r="B15" i="2" l="1"/>
  <c r="B14" i="2"/>
  <c r="B12" i="2"/>
  <c r="B10" i="2"/>
  <c r="B8" i="2"/>
  <c r="B9" i="2"/>
  <c r="B13" i="2"/>
  <c r="B11" i="2"/>
  <c r="B5" i="1"/>
  <c r="B15" i="1" l="1"/>
  <c r="C15" i="1" s="1"/>
  <c r="B11" i="1"/>
  <c r="C11" i="1" s="1"/>
  <c r="B14" i="1"/>
  <c r="C14" i="1" s="1"/>
  <c r="B16" i="1"/>
  <c r="C16" i="1" s="1"/>
  <c r="B18" i="1"/>
  <c r="C18" i="1" s="1"/>
  <c r="B13" i="1"/>
  <c r="B17" i="1"/>
  <c r="C17" i="1" s="1"/>
  <c r="B12" i="1"/>
  <c r="C12" i="1" s="1"/>
  <c r="D17" i="1" l="1"/>
  <c r="E17" i="1"/>
  <c r="D14" i="1"/>
  <c r="E14" i="1"/>
  <c r="C13" i="1"/>
  <c r="E13" i="1" s="1"/>
  <c r="D11" i="1"/>
  <c r="E11" i="1"/>
  <c r="D18" i="1"/>
  <c r="E18" i="1"/>
  <c r="D15" i="1"/>
  <c r="E15" i="1"/>
  <c r="D12" i="1"/>
  <c r="E12" i="1"/>
  <c r="D16" i="1"/>
  <c r="E16" i="1"/>
  <c r="D13" i="1" l="1"/>
</calcChain>
</file>

<file path=xl/sharedStrings.xml><?xml version="1.0" encoding="utf-8"?>
<sst xmlns="http://schemas.openxmlformats.org/spreadsheetml/2006/main" count="34" uniqueCount="21">
  <si>
    <t>Q, m3/h</t>
  </si>
  <si>
    <t>DN, mm</t>
  </si>
  <si>
    <t>V, m/s</t>
  </si>
  <si>
    <t>Погрешность 2 луч,%</t>
  </si>
  <si>
    <t>Погрешность 2 луча по диаметру,%</t>
  </si>
  <si>
    <t>Погрешность 3 луча,%</t>
  </si>
  <si>
    <t>Погрешность 4 луча по диаметру,%</t>
  </si>
  <si>
    <t>Погрешность 4 луча ,%</t>
  </si>
  <si>
    <t>Погрешность 4 луча 2 хорды+2 хорды,%</t>
  </si>
  <si>
    <t>Погрешность 1 луч диаметр,вязкие &gt;4 сСт,%</t>
  </si>
  <si>
    <t>Погрешность 1 луч диаметр не вязкие &lt;4 сСт,%</t>
  </si>
  <si>
    <t>Q, кг/сек</t>
  </si>
  <si>
    <t>V max, m/s</t>
  </si>
  <si>
    <t>Q Max, m3/h</t>
  </si>
  <si>
    <t>Относительная</t>
  </si>
  <si>
    <t>абсолютная</t>
  </si>
  <si>
    <t>Приведенная к Qmax</t>
  </si>
  <si>
    <t>Q Max ОЛ, m3/h</t>
  </si>
  <si>
    <t>Приведенная к Qmax ОЛ</t>
  </si>
  <si>
    <t>DN трубопровода, мм</t>
  </si>
  <si>
    <t>Толшина стенки,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</si>
</sst>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0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28" sqref="A28"/>
    </sheetView>
  </sheetViews>
  <sheetFormatPr defaultRowHeight="15" x14ac:dyDescent="0.25"/>
  <cols>
    <col min="1" max="1" width="47" customWidth="1"/>
    <col min="2" max="2" width="18.7109375" customWidth="1"/>
    <col min="3" max="3" width="13.7109375" customWidth="1"/>
    <col min="4" max="4" width="22.5703125" customWidth="1"/>
    <col min="5" max="5" width="27.85546875" customWidth="1"/>
  </cols>
  <sheetData>
    <row r="1" spans="1:5" x14ac:dyDescent="0.25">
      <c r="A1" s="1" t="s">
        <v>19</v>
      </c>
      <c r="B1" s="1">
        <v>530</v>
      </c>
    </row>
    <row r="2" spans="1:5" x14ac:dyDescent="0.25">
      <c r="A2" s="1" t="s">
        <v>20</v>
      </c>
      <c r="B2" s="1">
        <v>8</v>
      </c>
    </row>
    <row r="3" spans="1:5" x14ac:dyDescent="0.25">
      <c r="A3" s="1" t="s">
        <v>1</v>
      </c>
      <c r="B3" s="1">
        <f>B1-2*B2</f>
        <v>514</v>
      </c>
    </row>
    <row r="4" spans="1:5" x14ac:dyDescent="0.25">
      <c r="A4" s="1" t="s">
        <v>0</v>
      </c>
      <c r="B4" s="1">
        <v>479</v>
      </c>
    </row>
    <row r="5" spans="1:5" x14ac:dyDescent="0.25">
      <c r="A5" s="1" t="s">
        <v>2</v>
      </c>
      <c r="B5" s="1">
        <f>1000*B4/(2.83*B3*B3)</f>
        <v>0.6406529642009543</v>
      </c>
    </row>
    <row r="6" spans="1:5" x14ac:dyDescent="0.25">
      <c r="A6" s="1" t="s">
        <v>12</v>
      </c>
      <c r="B6" s="1">
        <v>10</v>
      </c>
    </row>
    <row r="7" spans="1:5" x14ac:dyDescent="0.25">
      <c r="A7" s="1" t="s">
        <v>13</v>
      </c>
      <c r="B7" s="1">
        <f>2.83*B3*B3*B6/1000</f>
        <v>7476.7468000000008</v>
      </c>
    </row>
    <row r="8" spans="1:5" x14ac:dyDescent="0.25">
      <c r="A8" s="1" t="s">
        <v>17</v>
      </c>
      <c r="B8" s="1">
        <v>2165</v>
      </c>
    </row>
    <row r="9" spans="1:5" x14ac:dyDescent="0.25">
      <c r="A9" s="1"/>
      <c r="B9" s="1"/>
    </row>
    <row r="10" spans="1:5" x14ac:dyDescent="0.25">
      <c r="A10" s="1"/>
      <c r="B10" s="1" t="s">
        <v>14</v>
      </c>
      <c r="C10" s="1" t="s">
        <v>15</v>
      </c>
      <c r="D10" s="1" t="s">
        <v>16</v>
      </c>
      <c r="E10" s="1" t="s">
        <v>18</v>
      </c>
    </row>
    <row r="11" spans="1:5" x14ac:dyDescent="0.25">
      <c r="A11" s="1" t="s">
        <v>10</v>
      </c>
      <c r="B11" s="1">
        <f>0.95+0.1/$B$5</f>
        <v>1.1060907473903967</v>
      </c>
      <c r="C11" s="1">
        <f>$B$4*B11/100</f>
        <v>5.2981746799999998</v>
      </c>
      <c r="D11" s="2">
        <f>C11/$B$7</f>
        <v>7.0862031599090648E-4</v>
      </c>
      <c r="E11" s="2">
        <f>C11/$B$8</f>
        <v>2.4471938475750577E-3</v>
      </c>
    </row>
    <row r="12" spans="1:5" x14ac:dyDescent="0.25">
      <c r="A12" s="1" t="s">
        <v>9</v>
      </c>
      <c r="B12" s="1">
        <f>1.2+0.1/$B$5</f>
        <v>1.3560907473903967</v>
      </c>
      <c r="C12" s="1">
        <f>$B$4*B12/100</f>
        <v>6.4956746799999996</v>
      </c>
      <c r="D12" s="2">
        <f t="shared" ref="D12:D18" si="0">C12/$B$7</f>
        <v>8.6878355704114512E-4</v>
      </c>
      <c r="E12" s="2">
        <f t="shared" ref="E12:E18" si="1">C12/$B$8</f>
        <v>3.0003116304849883E-3</v>
      </c>
    </row>
    <row r="13" spans="1:5" x14ac:dyDescent="0.25">
      <c r="A13" s="1" t="s">
        <v>3</v>
      </c>
      <c r="B13" s="1">
        <f>0.45+0.1/$B$5</f>
        <v>0.6060907473903967</v>
      </c>
      <c r="C13" s="1">
        <f>$B$4*B13/100</f>
        <v>2.9031746800000002</v>
      </c>
      <c r="D13" s="2">
        <f t="shared" si="0"/>
        <v>3.8829383389042942E-4</v>
      </c>
      <c r="E13" s="2">
        <f t="shared" si="1"/>
        <v>1.3409582817551964E-3</v>
      </c>
    </row>
    <row r="14" spans="1:5" x14ac:dyDescent="0.25">
      <c r="A14" s="1" t="s">
        <v>4</v>
      </c>
      <c r="B14" s="1">
        <f>0.8+0.1/$B$5</f>
        <v>0.95609074739039679</v>
      </c>
      <c r="C14" s="1">
        <f>$B$4*B14/100</f>
        <v>4.5796746800000001</v>
      </c>
      <c r="D14" s="2">
        <f t="shared" si="0"/>
        <v>6.1252237136076343E-4</v>
      </c>
      <c r="E14" s="2">
        <f t="shared" si="1"/>
        <v>2.1153231778290992E-3</v>
      </c>
    </row>
    <row r="15" spans="1:5" x14ac:dyDescent="0.25">
      <c r="A15" s="1" t="s">
        <v>5</v>
      </c>
      <c r="B15" s="1">
        <f>0.4+0.1/$B$5</f>
        <v>0.55609074739039666</v>
      </c>
      <c r="C15" s="1">
        <f>$B$4*B15/100</f>
        <v>2.6636746799999997</v>
      </c>
      <c r="D15" s="2">
        <f t="shared" si="0"/>
        <v>3.5626118568038168E-4</v>
      </c>
      <c r="E15" s="2">
        <f t="shared" si="1"/>
        <v>1.2303347251732101E-3</v>
      </c>
    </row>
    <row r="16" spans="1:5" x14ac:dyDescent="0.25">
      <c r="A16" s="1" t="s">
        <v>7</v>
      </c>
      <c r="B16" s="1">
        <f t="shared" ref="B16" si="2">0.25+0.1/$B$5</f>
        <v>0.40609074739039669</v>
      </c>
      <c r="C16" s="1">
        <f>$B$4*B16/100</f>
        <v>1.94517468</v>
      </c>
      <c r="D16" s="2">
        <f t="shared" si="0"/>
        <v>2.6016324105023858E-4</v>
      </c>
      <c r="E16" s="2">
        <f t="shared" si="1"/>
        <v>8.9846405542725173E-4</v>
      </c>
    </row>
    <row r="17" spans="1:5" x14ac:dyDescent="0.25">
      <c r="A17" s="1" t="s">
        <v>6</v>
      </c>
      <c r="B17" s="1">
        <f>0.6+0.1/$B$5</f>
        <v>0.75609074739039661</v>
      </c>
      <c r="C17" s="1">
        <f>$B$4*B17/100</f>
        <v>3.6216746799999999</v>
      </c>
      <c r="D17" s="2">
        <f t="shared" si="0"/>
        <v>4.8439177852057253E-4</v>
      </c>
      <c r="E17" s="2">
        <f t="shared" si="1"/>
        <v>1.6728289515011547E-3</v>
      </c>
    </row>
    <row r="18" spans="1:5" x14ac:dyDescent="0.25">
      <c r="A18" s="1" t="s">
        <v>8</v>
      </c>
      <c r="B18" s="1">
        <f>0.35+0.1/$B$5</f>
        <v>0.50609074739039661</v>
      </c>
      <c r="C18" s="1">
        <f>$B$4*B18/100</f>
        <v>2.4241746799999997</v>
      </c>
      <c r="D18" s="2">
        <f t="shared" si="0"/>
        <v>3.2422853747033395E-4</v>
      </c>
      <c r="E18" s="2">
        <f t="shared" si="1"/>
        <v>1.1197111685912239E-3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23" sqref="A23"/>
    </sheetView>
  </sheetViews>
  <sheetFormatPr defaultRowHeight="15" x14ac:dyDescent="0.25"/>
  <cols>
    <col min="1" max="1" width="47" customWidth="1"/>
  </cols>
  <sheetData>
    <row r="1" spans="1:2" x14ac:dyDescent="0.25">
      <c r="A1" s="1" t="s">
        <v>19</v>
      </c>
      <c r="B1" s="1">
        <v>530</v>
      </c>
    </row>
    <row r="2" spans="1:2" x14ac:dyDescent="0.25">
      <c r="A2" s="1" t="s">
        <v>20</v>
      </c>
      <c r="B2" s="1">
        <v>8</v>
      </c>
    </row>
    <row r="3" spans="1:2" x14ac:dyDescent="0.25">
      <c r="A3" s="1" t="s">
        <v>1</v>
      </c>
      <c r="B3" s="1">
        <f>B1-2*B2</f>
        <v>514</v>
      </c>
    </row>
    <row r="4" spans="1:2" x14ac:dyDescent="0.25">
      <c r="A4" s="1" t="s">
        <v>11</v>
      </c>
      <c r="B4" s="1">
        <v>0.17499999999999999</v>
      </c>
    </row>
    <row r="5" spans="1:2" x14ac:dyDescent="0.25">
      <c r="A5" s="1" t="s">
        <v>0</v>
      </c>
      <c r="B5" s="1">
        <f>B4*3600/(1000*0.9982)</f>
        <v>0.63113604488078545</v>
      </c>
    </row>
    <row r="6" spans="1:2" x14ac:dyDescent="0.25">
      <c r="A6" s="1" t="s">
        <v>2</v>
      </c>
      <c r="B6" s="1">
        <f>1000*B5/(2.83*B3*B3)</f>
        <v>8.4413189554685122E-4</v>
      </c>
    </row>
    <row r="7" spans="1:2" x14ac:dyDescent="0.25">
      <c r="A7" s="1"/>
      <c r="B7" s="1"/>
    </row>
    <row r="8" spans="1:2" x14ac:dyDescent="0.25">
      <c r="A8" s="1" t="s">
        <v>10</v>
      </c>
      <c r="B8" s="1">
        <f>0.95+0.1/$B$6</f>
        <v>119.41489929777779</v>
      </c>
    </row>
    <row r="9" spans="1:2" x14ac:dyDescent="0.25">
      <c r="A9" s="1" t="s">
        <v>9</v>
      </c>
      <c r="B9" s="1">
        <f>1.2+0.1/$B$6</f>
        <v>119.66489929777779</v>
      </c>
    </row>
    <row r="10" spans="1:2" x14ac:dyDescent="0.25">
      <c r="A10" s="1" t="s">
        <v>3</v>
      </c>
      <c r="B10" s="1">
        <f>0.45+0.1/$B$6</f>
        <v>118.91489929777779</v>
      </c>
    </row>
    <row r="11" spans="1:2" x14ac:dyDescent="0.25">
      <c r="A11" s="1" t="s">
        <v>4</v>
      </c>
      <c r="B11" s="1">
        <f>0.8+0.1/$B$6</f>
        <v>119.26489929777779</v>
      </c>
    </row>
    <row r="12" spans="1:2" x14ac:dyDescent="0.25">
      <c r="A12" s="1" t="s">
        <v>5</v>
      </c>
      <c r="B12" s="1">
        <f>0.4+0.1/$B$6</f>
        <v>118.8648992977778</v>
      </c>
    </row>
    <row r="13" spans="1:2" x14ac:dyDescent="0.25">
      <c r="A13" s="1" t="s">
        <v>7</v>
      </c>
      <c r="B13" s="1">
        <f t="shared" ref="B13" si="0">0.25+0.1/$B$6</f>
        <v>118.71489929777779</v>
      </c>
    </row>
    <row r="14" spans="1:2" x14ac:dyDescent="0.25">
      <c r="A14" s="1" t="s">
        <v>6</v>
      </c>
      <c r="B14" s="1">
        <f>0.6+0.1/$B$6</f>
        <v>119.06489929777779</v>
      </c>
    </row>
    <row r="15" spans="1:2" x14ac:dyDescent="0.25">
      <c r="A15" s="1" t="s">
        <v>8</v>
      </c>
      <c r="B15" s="1">
        <f>0.35+0.1/$B$6</f>
        <v>118.81489929777779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М3_час</vt:lpstr>
      <vt:lpstr> в Кг_сек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Дегтерев Кирилл Борисович</dc:creator>
  <cp:lastModifiedBy>Дегтерев Кирилл Борисович</cp:lastModifiedBy>
  <dcterms:created xsi:type="dcterms:W3CDTF">2017-09-13T18:46:05Z</dcterms:created>
  <dcterms:modified xsi:type="dcterms:W3CDTF">2017-10-03T15:09:50Z</dcterms:modified>
</cp:coreProperties>
</file>